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Users\joanne.benish\Downloads\"/>
    </mc:Choice>
  </mc:AlternateContent>
  <xr:revisionPtr revIDLastSave="0" documentId="8_{D9E9DE9E-7F16-4E52-AC0D-9FD64D56F5D9}" xr6:coauthVersionLast="47" xr6:coauthVersionMax="47" xr10:uidLastSave="{00000000-0000-0000-0000-000000000000}"/>
  <bookViews>
    <workbookView xWindow="-120" yWindow="-120" windowWidth="29040" windowHeight="15720" xr2:uid="{08B71D4A-D9BC-422C-AEBA-C2C6C62A88D4}"/>
  </bookViews>
  <sheets>
    <sheet name="2026 - thru 6.30.26" sheetId="1" r:id="rId1"/>
  </sheets>
  <definedNames>
    <definedName name="_xlnm.Print_Area" localSheetId="0">'2026 - thru 6.30.26'!$A$1:$F$21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D35" i="1" s="1"/>
  <c r="C34" i="1"/>
  <c r="D34" i="1" s="1"/>
  <c r="C33" i="1"/>
  <c r="D33" i="1" s="1"/>
  <c r="C32" i="1"/>
  <c r="D32" i="1" s="1"/>
  <c r="C29" i="1"/>
  <c r="B29" i="1"/>
  <c r="C24" i="1"/>
  <c r="C26" i="1" s="1"/>
  <c r="B24" i="1"/>
  <c r="B26" i="1" s="1"/>
  <c r="K21" i="1"/>
  <c r="K22" i="1" s="1"/>
  <c r="K23" i="1" s="1"/>
  <c r="K24" i="1" s="1"/>
  <c r="K25" i="1" s="1"/>
  <c r="K26" i="1" s="1"/>
  <c r="K27" i="1" s="1"/>
  <c r="K20" i="1"/>
  <c r="E7" i="1"/>
  <c r="E6" i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E5" i="1"/>
  <c r="C13" i="1" s="1"/>
  <c r="K2" i="1"/>
  <c r="K3" i="1" s="1"/>
  <c r="J2" i="1"/>
  <c r="J3" i="1" s="1"/>
  <c r="J4" i="1" s="1"/>
  <c r="J5" i="1" s="1"/>
  <c r="J6" i="1" s="1"/>
  <c r="J7" i="1" s="1"/>
  <c r="J8" i="1" s="1"/>
  <c r="J9" i="1" s="1"/>
  <c r="J10" i="1" s="1"/>
  <c r="J11" i="1" s="1"/>
  <c r="J12" i="1" l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E4" i="1"/>
  <c r="E8" i="1"/>
  <c r="C14" i="1" s="1"/>
  <c r="B14" i="1" l="1"/>
  <c r="C17" i="1" s="1"/>
  <c r="C15" i="1"/>
</calcChain>
</file>

<file path=xl/sharedStrings.xml><?xml version="1.0" encoding="utf-8"?>
<sst xmlns="http://schemas.openxmlformats.org/spreadsheetml/2006/main" count="52" uniqueCount="47">
  <si>
    <t xml:space="preserve">Health Savings Account  </t>
  </si>
  <si>
    <t>Coverage: Single (Employee Only) or Family (Employee + 1 or More)Election?</t>
  </si>
  <si>
    <t>Single</t>
  </si>
  <si>
    <t>Select from dropdown</t>
  </si>
  <si>
    <t>Family</t>
  </si>
  <si>
    <t>Yes</t>
  </si>
  <si>
    <t>Column J is HR cutoff date = Last date EE can make an election for next payroll</t>
  </si>
  <si>
    <t>Contributions Calculator Tool</t>
  </si>
  <si>
    <t>Age 55 within calendar year?</t>
  </si>
  <si>
    <t>No</t>
  </si>
  <si>
    <t>Last Pay Statement Date</t>
  </si>
  <si>
    <t>Enter paydate from lastest pay statement</t>
  </si>
  <si>
    <t>Columns H through K are for</t>
  </si>
  <si>
    <t>Remaining Benefit Pay Periods in Calendar Year</t>
  </si>
  <si>
    <t>Third payroll - no deduction</t>
  </si>
  <si>
    <t xml:space="preserve">values in E1, E2, and E4.  </t>
  </si>
  <si>
    <t>Data selected or entered by employee</t>
  </si>
  <si>
    <t>Employer Max</t>
  </si>
  <si>
    <t>These columns can be hidden</t>
  </si>
  <si>
    <t>Employee Max</t>
  </si>
  <si>
    <t>and protected.</t>
  </si>
  <si>
    <t>Catch-up</t>
  </si>
  <si>
    <t>Total Max</t>
  </si>
  <si>
    <t>Per Pay Period</t>
  </si>
  <si>
    <t>YTD</t>
  </si>
  <si>
    <t>YTD Employee Contributions</t>
  </si>
  <si>
    <t>Enter value from latest pay statement</t>
  </si>
  <si>
    <t>Calendar Year Employer Contributions</t>
  </si>
  <si>
    <t>Future Employee Contributions</t>
  </si>
  <si>
    <t>Per Pay Period Election Amount</t>
  </si>
  <si>
    <t>Enter this per pay period amount in benefit enrollment election</t>
  </si>
  <si>
    <t>Notes:</t>
  </si>
  <si>
    <t>Contributions can be changed once a month throughout the year</t>
  </si>
  <si>
    <t>Review in December when new limits after limits are announced for following year.</t>
  </si>
  <si>
    <t>Emp Only</t>
  </si>
  <si>
    <t>1/1 - 6/30/2026</t>
  </si>
  <si>
    <t>ER Annual Contribution</t>
  </si>
  <si>
    <t>ER Per Pay Contribution 1/1 - 6/30/2026</t>
  </si>
  <si>
    <t>ER Per Pay Contribution 7/1 - 12/31/2026</t>
  </si>
  <si>
    <t>EE Per Pay Contribution 1/1 - 12/31/2026</t>
  </si>
  <si>
    <t>2026 Limit</t>
  </si>
  <si>
    <t>GD Annual</t>
  </si>
  <si>
    <t>Max Employee Contribution</t>
  </si>
  <si>
    <t>Employee Only</t>
  </si>
  <si>
    <t>Employee Only Age 55+</t>
  </si>
  <si>
    <t xml:space="preserve">Employee + One Or More </t>
  </si>
  <si>
    <t>Employee + One Or More Age 55+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</si>
</sst>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 wrapText="1"/>
    </xf>
    <xf numFmtId="0" fontId="4" fillId="2" borderId="0" xfId="0" applyFont="1" applyFill="1" applyAlignment="1">
      <alignment horizontal="right"/>
    </xf>
    <xf numFmtId="0" fontId="5" fillId="0" borderId="0" xfId="0" applyFont="1"/>
    <xf numFmtId="0" fontId="0" fillId="3" borderId="0" xfId="0" applyFill="1"/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0" applyFont="1" applyAlignment="1">
      <alignment horizontal="right"/>
    </xf>
    <xf numFmtId="0" fontId="3" fillId="0" borderId="0" xfId="0" quotePrefix="1" applyFont="1"/>
    <xf numFmtId="14" fontId="4" fillId="2" borderId="0" xfId="0" applyNumberFormat="1" applyFont="1" applyFill="1"/>
    <xf numFmtId="0" fontId="0" fillId="0" borderId="1" xfId="0" applyBorder="1" applyAlignment="1">
      <alignment horizontal="center"/>
    </xf>
    <xf numFmtId="0" fontId="4" fillId="0" borderId="0" xfId="0" quotePrefix="1" applyFont="1"/>
    <xf numFmtId="0" fontId="4" fillId="0" borderId="0" xfId="0" applyFont="1" applyAlignment="1">
      <alignment wrapText="1"/>
    </xf>
    <xf numFmtId="164" fontId="4" fillId="0" borderId="0" xfId="1" applyNumberFormat="1" applyFont="1"/>
    <xf numFmtId="14" fontId="0" fillId="4" borderId="0" xfId="0" applyNumberFormat="1" applyFill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quotePrefix="1" applyFont="1" applyFill="1"/>
    <xf numFmtId="43" fontId="4" fillId="0" borderId="0" xfId="1" applyFont="1"/>
    <xf numFmtId="0" fontId="0" fillId="0" borderId="3" xfId="0" applyBorder="1" applyAlignment="1">
      <alignment horizontal="center"/>
    </xf>
    <xf numFmtId="43" fontId="0" fillId="0" borderId="0" xfId="0" applyNumberFormat="1"/>
    <xf numFmtId="0" fontId="4" fillId="0" borderId="0" xfId="0" applyFont="1" applyAlignment="1">
      <alignment horizontal="center"/>
    </xf>
    <xf numFmtId="43" fontId="4" fillId="5" borderId="0" xfId="1" applyFont="1" applyFill="1"/>
    <xf numFmtId="43" fontId="4" fillId="2" borderId="0" xfId="1" applyFont="1" applyFill="1"/>
    <xf numFmtId="0" fontId="5" fillId="0" borderId="0" xfId="0" applyFont="1" applyAlignment="1">
      <alignment wrapText="1"/>
    </xf>
    <xf numFmtId="43" fontId="4" fillId="0" borderId="0" xfId="1" applyFont="1" applyFill="1"/>
    <xf numFmtId="43" fontId="4" fillId="0" borderId="4" xfId="0" applyNumberFormat="1" applyFont="1" applyBorder="1"/>
    <xf numFmtId="43" fontId="4" fillId="6" borderId="0" xfId="0" applyNumberFormat="1" applyFont="1" applyFill="1"/>
    <xf numFmtId="14" fontId="0" fillId="7" borderId="0" xfId="0" applyNumberFormat="1" applyFill="1"/>
    <xf numFmtId="43" fontId="4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3" fontId="0" fillId="0" borderId="0" xfId="1" applyFont="1"/>
    <xf numFmtId="43" fontId="0" fillId="0" borderId="5" xfId="1" applyFont="1" applyBorder="1"/>
    <xf numFmtId="0" fontId="5" fillId="0" borderId="6" xfId="0" applyFont="1" applyBorder="1" applyAlignment="1">
      <alignment horizontal="right"/>
    </xf>
    <xf numFmtId="43" fontId="5" fillId="0" borderId="7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10" xfId="0" applyFont="1" applyBorder="1" applyAlignment="1">
      <alignment vertical="center" wrapText="1"/>
    </xf>
    <xf numFmtId="43" fontId="0" fillId="0" borderId="11" xfId="1" applyFont="1" applyBorder="1"/>
    <xf numFmtId="43" fontId="0" fillId="0" borderId="12" xfId="1" applyFont="1" applyBorder="1"/>
    <xf numFmtId="43" fontId="0" fillId="0" borderId="13" xfId="1" applyFont="1" applyBorder="1"/>
    <xf numFmtId="0" fontId="7" fillId="0" borderId="14" xfId="0" applyFont="1" applyBorder="1" applyAlignment="1">
      <alignment vertical="center" wrapText="1"/>
    </xf>
    <xf numFmtId="43" fontId="0" fillId="0" borderId="15" xfId="1" applyFont="1" applyBorder="1"/>
    <xf numFmtId="43" fontId="0" fillId="0" borderId="16" xfId="1" applyFont="1" applyBorder="1"/>
    <xf numFmtId="43" fontId="0" fillId="0" borderId="17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F09F-9E1E-4DDE-9059-42879C73C3C2}">
  <sheetPr>
    <tabColor theme="9" tint="0.79998168889431442"/>
  </sheetPr>
  <dimension ref="A1:O38"/>
  <sheetViews>
    <sheetView tabSelected="1" workbookViewId="0">
      <selection activeCell="U4" sqref="U4"/>
    </sheetView>
  </sheetViews>
  <sheetFormatPr defaultColWidth="9.140625" defaultRowHeight="15"/>
  <cols>
    <col min="1" max="1" width="31.140625" bestFit="1" customWidth="1"/>
    <col min="2" max="2" width="11.85546875" bestFit="1" customWidth="1"/>
    <col min="3" max="3" width="10.5703125" customWidth="1"/>
    <col min="4" max="4" width="23.7109375" bestFit="1" customWidth="1"/>
    <col min="5" max="5" width="9.5703125" bestFit="1" customWidth="1"/>
    <col min="6" max="6" width="31.28515625" bestFit="1" customWidth="1"/>
    <col min="7" max="7" width="2.7109375" customWidth="1"/>
    <col min="8" max="9" width="9.140625" hidden="1" customWidth="1"/>
    <col min="10" max="10" width="10.7109375" hidden="1" customWidth="1"/>
    <col min="11" max="11" width="9.140625" hidden="1" customWidth="1"/>
    <col min="12" max="12" width="5.140625" hidden="1" customWidth="1"/>
    <col min="13" max="14" width="27.5703125" hidden="1" customWidth="1"/>
  </cols>
  <sheetData>
    <row r="1" spans="1:15" ht="59.25" customHeight="1">
      <c r="A1" s="1" t="s">
        <v>0</v>
      </c>
      <c r="B1" s="2"/>
      <c r="C1" s="2"/>
      <c r="D1" s="3" t="s">
        <v>1</v>
      </c>
      <c r="E1" s="4" t="s">
        <v>2</v>
      </c>
      <c r="F1" s="5" t="s">
        <v>3</v>
      </c>
      <c r="G1" s="6"/>
      <c r="H1" t="s">
        <v>4</v>
      </c>
      <c r="I1" t="s">
        <v>5</v>
      </c>
      <c r="J1" s="7">
        <v>46010</v>
      </c>
      <c r="K1">
        <v>24</v>
      </c>
      <c r="M1" s="8" t="s">
        <v>6</v>
      </c>
    </row>
    <row r="2" spans="1:15" ht="12" customHeight="1" thickBot="1">
      <c r="A2" s="1" t="s">
        <v>7</v>
      </c>
      <c r="B2" s="2"/>
      <c r="C2" s="2"/>
      <c r="D2" s="9" t="s">
        <v>8</v>
      </c>
      <c r="E2" s="4" t="s">
        <v>9</v>
      </c>
      <c r="F2" s="5" t="s">
        <v>3</v>
      </c>
      <c r="G2" s="6"/>
      <c r="H2" t="s">
        <v>2</v>
      </c>
      <c r="I2" t="s">
        <v>9</v>
      </c>
      <c r="J2" s="7">
        <f>J1+14</f>
        <v>46024</v>
      </c>
      <c r="K2">
        <f>K1-1</f>
        <v>23</v>
      </c>
    </row>
    <row r="3" spans="1:15" ht="12" customHeight="1">
      <c r="A3" s="10">
        <v>2026</v>
      </c>
      <c r="B3" s="2"/>
      <c r="C3" s="2"/>
      <c r="D3" s="2" t="s">
        <v>10</v>
      </c>
      <c r="E3" s="11">
        <v>46052</v>
      </c>
      <c r="F3" s="5" t="s">
        <v>11</v>
      </c>
      <c r="G3" s="6"/>
      <c r="J3" s="7">
        <f t="shared" ref="J3:J27" si="0">J2+14</f>
        <v>46038</v>
      </c>
      <c r="K3">
        <f t="shared" ref="K3:K27" si="1">K2-1</f>
        <v>22</v>
      </c>
      <c r="N3" s="12" t="s">
        <v>12</v>
      </c>
    </row>
    <row r="4" spans="1:15" ht="24.75">
      <c r="A4" s="13"/>
      <c r="B4" s="2"/>
      <c r="C4" s="2"/>
      <c r="D4" s="14" t="s">
        <v>13</v>
      </c>
      <c r="E4" s="2">
        <f>VLOOKUP(E3,J1:K21,2)</f>
        <v>22</v>
      </c>
      <c r="F4" s="15"/>
      <c r="G4" s="6"/>
      <c r="J4" s="16">
        <f t="shared" si="0"/>
        <v>46052</v>
      </c>
      <c r="K4">
        <v>22</v>
      </c>
      <c r="M4" t="s">
        <v>14</v>
      </c>
      <c r="N4" s="17" t="s">
        <v>15</v>
      </c>
      <c r="O4" s="18"/>
    </row>
    <row r="5" spans="1:15" ht="12" customHeight="1">
      <c r="A5" s="19" t="s">
        <v>16</v>
      </c>
      <c r="B5" s="2"/>
      <c r="C5" s="2"/>
      <c r="D5" s="9" t="s">
        <v>17</v>
      </c>
      <c r="E5" s="20">
        <f>IF(E1="Family",1500,1000.08)</f>
        <v>1000.08</v>
      </c>
      <c r="F5" s="15"/>
      <c r="G5" s="6"/>
      <c r="J5" s="7">
        <f t="shared" si="0"/>
        <v>46066</v>
      </c>
      <c r="K5">
        <f t="shared" si="1"/>
        <v>21</v>
      </c>
      <c r="N5" s="17" t="s">
        <v>18</v>
      </c>
      <c r="O5" s="18"/>
    </row>
    <row r="6" spans="1:15" ht="12" customHeight="1" thickBot="1">
      <c r="A6" s="13"/>
      <c r="B6" s="2"/>
      <c r="C6" s="2"/>
      <c r="D6" s="9" t="s">
        <v>19</v>
      </c>
      <c r="E6" s="20">
        <f>IF(E1="Family",7250,3399.92)</f>
        <v>3399.92</v>
      </c>
      <c r="F6" s="2"/>
      <c r="G6" s="6"/>
      <c r="J6" s="7">
        <f t="shared" si="0"/>
        <v>46080</v>
      </c>
      <c r="K6">
        <f t="shared" si="1"/>
        <v>20</v>
      </c>
      <c r="N6" s="21" t="s">
        <v>20</v>
      </c>
      <c r="O6" s="18"/>
    </row>
    <row r="7" spans="1:15" ht="12" customHeight="1">
      <c r="A7" s="13"/>
      <c r="B7" s="2"/>
      <c r="C7" s="2"/>
      <c r="D7" s="9" t="s">
        <v>21</v>
      </c>
      <c r="E7" s="20">
        <f>IF(E2="Yes",1000,0)</f>
        <v>0</v>
      </c>
      <c r="F7" s="2"/>
      <c r="G7" s="6"/>
      <c r="J7" s="7">
        <f t="shared" si="0"/>
        <v>46094</v>
      </c>
      <c r="K7">
        <f t="shared" si="1"/>
        <v>19</v>
      </c>
      <c r="N7" s="18"/>
      <c r="O7" s="18"/>
    </row>
    <row r="8" spans="1:15" ht="12" customHeight="1">
      <c r="D8" s="9" t="s">
        <v>22</v>
      </c>
      <c r="E8" s="20">
        <f>SUM(E5:E7)</f>
        <v>4400</v>
      </c>
      <c r="G8" s="6"/>
      <c r="J8" s="7">
        <f t="shared" si="0"/>
        <v>46108</v>
      </c>
      <c r="K8">
        <f t="shared" si="1"/>
        <v>18</v>
      </c>
    </row>
    <row r="9" spans="1:15" ht="12" customHeight="1">
      <c r="E9" s="22"/>
      <c r="F9" s="20"/>
      <c r="G9" s="6"/>
      <c r="J9" s="7">
        <f t="shared" si="0"/>
        <v>46122</v>
      </c>
      <c r="K9">
        <f t="shared" si="1"/>
        <v>17</v>
      </c>
    </row>
    <row r="10" spans="1:15" ht="12" customHeight="1">
      <c r="G10" s="6"/>
      <c r="J10" s="7">
        <f t="shared" si="0"/>
        <v>46136</v>
      </c>
      <c r="K10">
        <f t="shared" si="1"/>
        <v>16</v>
      </c>
    </row>
    <row r="11" spans="1:15" ht="12" customHeight="1">
      <c r="A11" s="2"/>
      <c r="B11" s="23" t="s">
        <v>23</v>
      </c>
      <c r="C11" s="23" t="s">
        <v>24</v>
      </c>
      <c r="G11" s="6"/>
      <c r="J11" s="7">
        <f t="shared" si="0"/>
        <v>46150</v>
      </c>
      <c r="K11">
        <f t="shared" si="1"/>
        <v>15</v>
      </c>
    </row>
    <row r="12" spans="1:15" ht="24.75">
      <c r="A12" s="2" t="s">
        <v>25</v>
      </c>
      <c r="B12" s="24">
        <v>137.5</v>
      </c>
      <c r="C12" s="25">
        <v>275</v>
      </c>
      <c r="D12" s="26" t="s">
        <v>26</v>
      </c>
      <c r="G12" s="6"/>
      <c r="J12" s="7">
        <f t="shared" si="0"/>
        <v>46164</v>
      </c>
      <c r="K12">
        <f t="shared" si="1"/>
        <v>14</v>
      </c>
    </row>
    <row r="13" spans="1:15">
      <c r="A13" s="2" t="s">
        <v>27</v>
      </c>
      <c r="B13" s="20">
        <v>62.5</v>
      </c>
      <c r="C13" s="20">
        <f>E5</f>
        <v>1000.08</v>
      </c>
      <c r="D13" s="2"/>
      <c r="G13" s="6"/>
      <c r="J13" s="7">
        <f t="shared" si="0"/>
        <v>46178</v>
      </c>
      <c r="K13">
        <f t="shared" si="1"/>
        <v>13</v>
      </c>
    </row>
    <row r="14" spans="1:15" ht="45" customHeight="1">
      <c r="A14" s="2" t="s">
        <v>28</v>
      </c>
      <c r="B14" s="27">
        <f>C14/E4</f>
        <v>142.04181818181817</v>
      </c>
      <c r="C14" s="20">
        <f>E8-C13-C12</f>
        <v>3124.92</v>
      </c>
      <c r="D14" s="2"/>
      <c r="G14" s="6"/>
      <c r="J14" s="7">
        <f>J13+13</f>
        <v>46191</v>
      </c>
      <c r="K14">
        <f t="shared" si="1"/>
        <v>12</v>
      </c>
    </row>
    <row r="15" spans="1:15" ht="15.75" thickBot="1">
      <c r="A15" s="2"/>
      <c r="B15" s="2"/>
      <c r="C15" s="28">
        <f>SUM(C12:C14)</f>
        <v>4400</v>
      </c>
      <c r="D15" s="2"/>
      <c r="E15" s="2"/>
      <c r="F15" s="20"/>
      <c r="G15" s="6"/>
      <c r="J15" s="7">
        <f>J14+14</f>
        <v>46205</v>
      </c>
      <c r="K15">
        <f t="shared" si="1"/>
        <v>11</v>
      </c>
    </row>
    <row r="16" spans="1:15" ht="15.75" thickTop="1">
      <c r="A16" s="2"/>
      <c r="B16" s="2"/>
      <c r="C16" s="2"/>
      <c r="D16" s="2"/>
      <c r="E16" s="2"/>
      <c r="F16" s="20"/>
      <c r="G16" s="6"/>
      <c r="J16" s="7">
        <f>J15+15</f>
        <v>46220</v>
      </c>
      <c r="K16">
        <f t="shared" si="1"/>
        <v>10</v>
      </c>
    </row>
    <row r="17" spans="1:13" ht="36.75">
      <c r="A17" s="2" t="s">
        <v>29</v>
      </c>
      <c r="B17" s="2"/>
      <c r="C17" s="29">
        <f>B14</f>
        <v>142.04181818181817</v>
      </c>
      <c r="D17" s="26" t="s">
        <v>30</v>
      </c>
      <c r="E17" s="2"/>
      <c r="F17" s="20"/>
      <c r="G17" s="6"/>
      <c r="J17" s="30">
        <f t="shared" si="0"/>
        <v>46234</v>
      </c>
      <c r="K17">
        <f t="shared" si="1"/>
        <v>9</v>
      </c>
      <c r="M17" t="s">
        <v>14</v>
      </c>
    </row>
    <row r="18" spans="1:13">
      <c r="B18" s="2"/>
      <c r="C18" s="31"/>
      <c r="D18" s="2"/>
      <c r="E18" s="2"/>
      <c r="F18" s="31"/>
      <c r="G18" s="6"/>
      <c r="J18" s="7">
        <f t="shared" si="0"/>
        <v>46248</v>
      </c>
      <c r="K18">
        <f t="shared" si="1"/>
        <v>8</v>
      </c>
    </row>
    <row r="19" spans="1:13">
      <c r="A19" s="1" t="s">
        <v>31</v>
      </c>
      <c r="B19" s="2"/>
      <c r="C19" s="2"/>
      <c r="D19" s="2"/>
      <c r="E19" s="31"/>
      <c r="F19" s="2"/>
      <c r="G19" s="6"/>
      <c r="J19" s="7">
        <f t="shared" si="0"/>
        <v>46262</v>
      </c>
      <c r="K19">
        <v>8</v>
      </c>
    </row>
    <row r="20" spans="1:13">
      <c r="A20" s="32" t="s">
        <v>32</v>
      </c>
      <c r="B20" s="2"/>
      <c r="C20" s="2"/>
      <c r="D20" s="2"/>
      <c r="E20" s="31"/>
      <c r="F20" s="2"/>
      <c r="G20" s="6"/>
      <c r="J20" s="7">
        <f t="shared" si="0"/>
        <v>46276</v>
      </c>
      <c r="K20">
        <f t="shared" si="1"/>
        <v>7</v>
      </c>
    </row>
    <row r="21" spans="1:13">
      <c r="A21" s="32" t="s">
        <v>33</v>
      </c>
      <c r="B21" s="2"/>
      <c r="C21" s="2"/>
      <c r="D21" s="2"/>
      <c r="E21" s="2"/>
      <c r="F21" s="2"/>
      <c r="G21" s="6"/>
      <c r="J21" s="7">
        <f t="shared" si="0"/>
        <v>46290</v>
      </c>
      <c r="K21">
        <f t="shared" si="1"/>
        <v>6</v>
      </c>
    </row>
    <row r="22" spans="1:13">
      <c r="E22" s="31"/>
      <c r="F22" s="2"/>
      <c r="J22" s="7">
        <f t="shared" si="0"/>
        <v>46304</v>
      </c>
      <c r="K22">
        <f t="shared" si="1"/>
        <v>5</v>
      </c>
    </row>
    <row r="23" spans="1:13" ht="15" customHeight="1">
      <c r="B23" s="33" t="s">
        <v>4</v>
      </c>
      <c r="C23" s="33" t="s">
        <v>34</v>
      </c>
      <c r="E23" s="31"/>
      <c r="F23" s="2"/>
      <c r="J23" s="7">
        <f t="shared" si="0"/>
        <v>46318</v>
      </c>
      <c r="K23">
        <f t="shared" si="1"/>
        <v>4</v>
      </c>
    </row>
    <row r="24" spans="1:13" ht="15" customHeight="1">
      <c r="A24" s="34" t="s">
        <v>35</v>
      </c>
      <c r="B24" s="35">
        <f>+B28*12</f>
        <v>750</v>
      </c>
      <c r="C24" s="35">
        <f>+C28*12</f>
        <v>500.04</v>
      </c>
      <c r="D24" s="35"/>
      <c r="E24" s="31"/>
      <c r="F24" s="2"/>
      <c r="J24" s="7">
        <f t="shared" si="0"/>
        <v>46332</v>
      </c>
      <c r="K24">
        <f t="shared" si="1"/>
        <v>3</v>
      </c>
    </row>
    <row r="25" spans="1:13" ht="15" customHeight="1">
      <c r="A25" s="34"/>
      <c r="B25" s="36"/>
      <c r="C25" s="36"/>
      <c r="D25" s="35"/>
      <c r="E25" s="31"/>
      <c r="F25" s="2"/>
      <c r="J25" s="7">
        <f t="shared" si="0"/>
        <v>46346</v>
      </c>
      <c r="K25">
        <f t="shared" si="1"/>
        <v>2</v>
      </c>
    </row>
    <row r="26" spans="1:13" ht="15" customHeight="1">
      <c r="A26" s="34" t="s">
        <v>36</v>
      </c>
      <c r="B26" s="22">
        <f>+B24*2</f>
        <v>1500</v>
      </c>
      <c r="C26" s="22">
        <f>+C24*2</f>
        <v>1000.08</v>
      </c>
      <c r="E26" s="31"/>
      <c r="F26" s="2"/>
      <c r="J26" s="7">
        <f t="shared" si="0"/>
        <v>46360</v>
      </c>
      <c r="K26">
        <f t="shared" si="1"/>
        <v>1</v>
      </c>
    </row>
    <row r="27" spans="1:13" ht="15" customHeight="1">
      <c r="A27" s="34"/>
      <c r="B27" s="22"/>
      <c r="C27" s="22"/>
      <c r="E27" s="31"/>
      <c r="F27" s="2"/>
      <c r="J27" s="7">
        <f t="shared" si="0"/>
        <v>46374</v>
      </c>
      <c r="K27">
        <f t="shared" si="1"/>
        <v>0</v>
      </c>
    </row>
    <row r="28" spans="1:13" ht="15" customHeight="1">
      <c r="A28" s="34" t="s">
        <v>37</v>
      </c>
      <c r="B28" s="35">
        <v>62.5</v>
      </c>
      <c r="C28" s="35">
        <v>41.67</v>
      </c>
    </row>
    <row r="29" spans="1:13" ht="15" customHeight="1">
      <c r="A29" s="34" t="s">
        <v>38</v>
      </c>
      <c r="B29" s="35">
        <f>+B25/24</f>
        <v>0</v>
      </c>
      <c r="C29" s="35">
        <f>+C25/24</f>
        <v>0</v>
      </c>
    </row>
    <row r="30" spans="1:13" ht="15.75" thickBot="1">
      <c r="A30" s="34"/>
      <c r="B30" s="35"/>
      <c r="C30" s="35"/>
    </row>
    <row r="31" spans="1:13" ht="15.75" thickBot="1">
      <c r="A31" s="37" t="s">
        <v>39</v>
      </c>
      <c r="B31" s="38" t="s">
        <v>40</v>
      </c>
      <c r="C31" s="39" t="s">
        <v>41</v>
      </c>
      <c r="D31" s="40" t="s">
        <v>42</v>
      </c>
    </row>
    <row r="32" spans="1:13" ht="15.75" thickBot="1">
      <c r="A32" s="41" t="s">
        <v>43</v>
      </c>
      <c r="B32" s="42">
        <v>4400</v>
      </c>
      <c r="C32" s="43">
        <f>+C28*24</f>
        <v>1000.08</v>
      </c>
      <c r="D32" s="44">
        <f>+B32-C32</f>
        <v>3399.92</v>
      </c>
    </row>
    <row r="33" spans="1:4" ht="15.75" thickBot="1">
      <c r="A33" s="45" t="s">
        <v>44</v>
      </c>
      <c r="B33" s="42">
        <v>5400</v>
      </c>
      <c r="C33" s="43">
        <f>+C28*24</f>
        <v>1000.08</v>
      </c>
      <c r="D33" s="44">
        <f t="shared" ref="D33:D35" si="2">+B33-C33</f>
        <v>4399.92</v>
      </c>
    </row>
    <row r="34" spans="1:4" ht="15.75" thickBot="1">
      <c r="A34" s="45" t="s">
        <v>45</v>
      </c>
      <c r="B34" s="42">
        <v>8750</v>
      </c>
      <c r="C34" s="43">
        <f>+B28*24</f>
        <v>1500</v>
      </c>
      <c r="D34" s="44">
        <f t="shared" si="2"/>
        <v>7250</v>
      </c>
    </row>
    <row r="35" spans="1:4" ht="15.75" thickBot="1">
      <c r="A35" s="45" t="s">
        <v>46</v>
      </c>
      <c r="B35" s="46">
        <v>9750</v>
      </c>
      <c r="C35" s="47">
        <f>+B28*24</f>
        <v>1500</v>
      </c>
      <c r="D35" s="48">
        <f t="shared" si="2"/>
        <v>8250</v>
      </c>
    </row>
    <row r="38" spans="1:4">
      <c r="C38" s="35"/>
    </row>
  </sheetData>
  <dataValidations count="2">
    <dataValidation type="list" allowBlank="1" showInputMessage="1" showErrorMessage="1" prompt="Select from dropdown list" sqref="E2" xr:uid="{8A3A055F-9026-4C57-B94A-60918693ED3A}">
      <formula1>$I$1:$I$2</formula1>
    </dataValidation>
    <dataValidation type="list" allowBlank="1" showInputMessage="1" showErrorMessage="1" prompt="Select from dropdown list" sqref="E1" xr:uid="{DE707490-B9E8-4F89-AD63-F4950C4EFBDC}">
      <formula1>$H$1:$H$2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2670675492A146976FAC189DDFB764" ma:contentTypeVersion="28" ma:contentTypeDescription="Create a new document." ma:contentTypeScope="" ma:versionID="2a6f51e0af9f0350f527a1e57c8cfd04">
  <xsd:schema xmlns:xsd="http://www.w3.org/2001/XMLSchema" xmlns:xs="http://www.w3.org/2001/XMLSchema" xmlns:p="http://schemas.microsoft.com/office/2006/metadata/properties" xmlns:ns2="2b55336c-ffbe-4697-bbe7-d4ecd2fe9500" targetNamespace="http://schemas.microsoft.com/office/2006/metadata/properties" ma:root="true" ma:fieldsID="42cfa9ad481c975ec49ca148068841fb" ns2:_="">
    <xsd:import namespace="2b55336c-ffbe-4697-bbe7-d4ecd2fe9500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5336c-ffbe-4697-bbe7-d4ecd2fe9500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Payroll"/>
          <xsd:enumeration value="Training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2b55336c-ffbe-4697-bbe7-d4ecd2fe9500" xsi:nil="true"/>
  </documentManagement>
</p:properties>
</file>

<file path=customXml/itemProps1.xml><?xml version="1.0" encoding="utf-8"?>
<ds:datastoreItem xmlns:ds="http://schemas.openxmlformats.org/officeDocument/2006/customXml" ds:itemID="{7A59EDCF-8EAC-48B5-9FDE-9298728014C8}"/>
</file>

<file path=customXml/itemProps2.xml><?xml version="1.0" encoding="utf-8"?>
<ds:datastoreItem xmlns:ds="http://schemas.openxmlformats.org/officeDocument/2006/customXml" ds:itemID="{ABAA6130-001C-4DAA-9A76-245190DA885F}"/>
</file>

<file path=customXml/itemProps3.xml><?xml version="1.0" encoding="utf-8"?>
<ds:datastoreItem xmlns:ds="http://schemas.openxmlformats.org/officeDocument/2006/customXml" ds:itemID="{8CEA3F85-0C16-48BA-ACE6-68418697CA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Benish, Joanne</dc:creator>
  <cp:keywords/>
  <dc:description/>
  <cp:lastModifiedBy>Benish, Joanne</cp:lastModifiedBy>
  <cp:revision/>
  <dcterms:created xsi:type="dcterms:W3CDTF">2026-02-04T17:34:58Z</dcterms:created>
  <dcterms:modified xsi:type="dcterms:W3CDTF">2026-02-04T17:47:46Z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0x010100D32670675492A146976FAC189DDFB764</vt:lpwstr>
  </property>
</Properties>
</file>